
<file path=[Content_Types].xml><?xml version="1.0" encoding="utf-8"?>
<Types xmlns="http://schemas.openxmlformats.org/package/2006/content-types">
  <Override PartName="/xl/revisions/revisionLog1111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2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Log131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211.xml" ContentType="application/vnd.openxmlformats-officedocument.spreadsheetml.revisionLo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xl/revisions/revisionLog111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195" windowWidth="19305" windowHeight="11100"/>
  </bookViews>
  <sheets>
    <sheet name="Ark1" sheetId="1" r:id="rId1"/>
    <sheet name="Ark2" sheetId="2" r:id="rId2"/>
    <sheet name="Ark3" sheetId="3" r:id="rId3"/>
  </sheets>
  <calcPr calcId="125725"/>
  <customWorkbookViews>
    <customWorkbookView name="Ketil Svendsen - Personlig visning" guid="{B73A646F-A377-4052-A78C-343A6A6C4F5A}" mergeInterval="0" personalView="1" xWindow="25" yWindow="45" windowWidth="1275" windowHeight="702" activeSheetId="1"/>
  </customWorkbookViews>
</workbook>
</file>

<file path=xl/calcChain.xml><?xml version="1.0" encoding="utf-8"?>
<calcChain xmlns="http://schemas.openxmlformats.org/spreadsheetml/2006/main">
  <c r="K26" i="1"/>
  <c r="K22"/>
  <c r="B26"/>
  <c r="E26"/>
  <c r="H26"/>
  <c r="C19"/>
  <c r="B21" s="1"/>
  <c r="F19"/>
  <c r="E21" s="1"/>
  <c r="I19"/>
  <c r="H21" s="1"/>
  <c r="H22"/>
  <c r="E22"/>
  <c r="B22"/>
  <c r="K4"/>
  <c r="K5"/>
  <c r="K6"/>
  <c r="K7"/>
  <c r="K8"/>
  <c r="K9"/>
  <c r="K10"/>
  <c r="I23" l="1"/>
  <c r="F23"/>
  <c r="C23"/>
  <c r="H28"/>
  <c r="H23"/>
  <c r="I21"/>
  <c r="F27"/>
  <c r="E23"/>
  <c r="F21"/>
  <c r="F28"/>
  <c r="E28"/>
  <c r="H27"/>
  <c r="E27"/>
  <c r="I28"/>
  <c r="I27"/>
  <c r="B28"/>
  <c r="B27"/>
  <c r="C28"/>
  <c r="C27"/>
  <c r="C21"/>
  <c r="C24" s="1"/>
  <c r="B23"/>
  <c r="I24" l="1"/>
  <c r="F24"/>
</calcChain>
</file>

<file path=xl/comments1.xml><?xml version="1.0" encoding="utf-8"?>
<comments xmlns="http://schemas.openxmlformats.org/spreadsheetml/2006/main">
  <authors>
    <author>AsposeUser</author>
  </authors>
  <commentList>
    <comment ref="C26" authorId="0" guid="{B314BA43-9F7E-4254-934D-6FEF19469BF3}">
      <text>
        <r>
          <rPr>
            <sz val="10"/>
            <rFont val="Arial"/>
            <family val="2"/>
          </rPr>
          <t>https://www.dnbnor.no/portalfront/datafiles/miscellaneous/csv/kursliste_ws.xml</t>
        </r>
      </text>
    </comment>
    <comment ref="F26" authorId="0" guid="{B314BA43-9F7E-4254-934D-6FEF19469BF3}">
      <text>
        <r>
          <rPr>
            <sz val="10"/>
            <rFont val="Arial"/>
            <family val="2"/>
          </rPr>
          <t>https://www.dnbnor.no/portalfront/datafiles/miscellaneous/csv/kursliste_ws.xml</t>
        </r>
      </text>
    </comment>
    <comment ref="I26" authorId="0" guid="{B314BA43-9F7E-4254-934D-6FEF19469BF3}">
      <text>
        <r>
          <rPr>
            <sz val="10"/>
            <rFont val="Arial"/>
            <family val="2"/>
          </rPr>
          <t>https://www.dnbnor.no/portalfront/datafiles/miscellaneous/csv/kursliste_ws.xml</t>
        </r>
      </text>
    </comment>
  </commentList>
</comments>
</file>

<file path=xl/sharedStrings.xml><?xml version="1.0" encoding="utf-8"?>
<sst xmlns="http://schemas.openxmlformats.org/spreadsheetml/2006/main" count="28" uniqueCount="21">
  <si>
    <t>EUR</t>
  </si>
  <si>
    <t>separate pakker</t>
  </si>
  <si>
    <t>USD</t>
  </si>
  <si>
    <t>Sum i NOK</t>
  </si>
  <si>
    <t>Porto i EUR inn her:</t>
  </si>
  <si>
    <t>Porto i GBP inn her:</t>
  </si>
  <si>
    <t>WÜRST CASE</t>
  </si>
  <si>
    <t>Porto i USD inn her:</t>
  </si>
  <si>
    <t>GBP</t>
  </si>
  <si>
    <t>Under 200!</t>
  </si>
  <si>
    <t>Artikkel-ID</t>
  </si>
  <si>
    <t>&lt;</t>
  </si>
  <si>
    <t>Kalkulatoren holder styr på småkjøp på nett,</t>
  </si>
  <si>
    <t>der den tollfrie grensen på NOK 200</t>
  </si>
  <si>
    <t>gjerne blir skillet mellom billig og dyrt.</t>
  </si>
  <si>
    <t xml:space="preserve">Porto regnes med i MVA, men ikke i </t>
  </si>
  <si>
    <t>200-grensen.</t>
  </si>
  <si>
    <t>Husk å oppdatere valutakurser!</t>
  </si>
  <si>
    <t>2011 Ketil Svendsen</t>
  </si>
  <si>
    <t>http://www.dinside.no/512042/importkalkulatoren</t>
  </si>
  <si>
    <t>Bøker gir ikke MVA</t>
  </si>
</sst>
</file>

<file path=xl/styles.xml><?xml version="1.0" encoding="utf-8"?>
<styleSheet xmlns="http://schemas.openxmlformats.org/spreadsheetml/2006/main">
  <numFmts count="7">
    <numFmt numFmtId="164" formatCode="[$kr-406]\ #,##0.00"/>
    <numFmt numFmtId="165" formatCode="#,##0.000"/>
    <numFmt numFmtId="166" formatCode="#,##0.00\ [$kr-41D]"/>
    <numFmt numFmtId="167" formatCode="&quot;$&quot;\ #,##0.00"/>
    <numFmt numFmtId="168" formatCode="[$€-2]\ #,##0.00"/>
    <numFmt numFmtId="169" formatCode="[$£-809]#,##0.00"/>
    <numFmt numFmtId="170" formatCode="[$kr-414]\ #,##0.00"/>
  </numFmts>
  <fonts count="11">
    <font>
      <sz val="10"/>
      <name val="Arial"/>
      <family val="2"/>
    </font>
    <font>
      <b/>
      <sz val="1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10"/>
      <name val="Arial"/>
      <family val="2"/>
    </font>
    <font>
      <u/>
      <sz val="11"/>
      <color indexed="39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3" borderId="0" xfId="0" applyNumberFormat="1" applyFont="1" applyFill="1" applyAlignment="1"/>
    <xf numFmtId="4" fontId="2" fillId="0" borderId="0" xfId="0" applyNumberFormat="1" applyFont="1" applyFill="1" applyAlignment="1"/>
    <xf numFmtId="0" fontId="6" fillId="3" borderId="0" xfId="0" applyNumberFormat="1" applyFont="1" applyFill="1" applyAlignment="1"/>
    <xf numFmtId="165" fontId="0" fillId="2" borderId="0" xfId="0" applyNumberFormat="1" applyFont="1" applyFill="1" applyAlignment="1">
      <alignment wrapText="1"/>
    </xf>
    <xf numFmtId="4" fontId="2" fillId="0" borderId="0" xfId="0" applyNumberFormat="1" applyFont="1" applyFill="1" applyAlignment="1">
      <alignment horizontal="right"/>
    </xf>
    <xf numFmtId="164" fontId="3" fillId="4" borderId="0" xfId="0" applyNumberFormat="1" applyFont="1" applyFill="1" applyAlignment="1">
      <alignment horizontal="right"/>
    </xf>
    <xf numFmtId="4" fontId="0" fillId="0" borderId="0" xfId="0" applyNumberFormat="1" applyFont="1" applyFill="1" applyAlignment="1">
      <alignment horizontal="right" wrapText="1"/>
    </xf>
    <xf numFmtId="4" fontId="7" fillId="4" borderId="0" xfId="0" applyNumberFormat="1" applyFont="1" applyFill="1" applyAlignment="1">
      <alignment horizontal="right" wrapText="1"/>
    </xf>
    <xf numFmtId="0" fontId="0" fillId="5" borderId="0" xfId="0" applyNumberFormat="1" applyFont="1" applyFill="1" applyAlignment="1">
      <alignment wrapText="1"/>
    </xf>
    <xf numFmtId="164" fontId="0" fillId="5" borderId="0" xfId="0" applyNumberFormat="1" applyFont="1" applyFill="1" applyAlignment="1">
      <alignment horizontal="right" wrapText="1"/>
    </xf>
    <xf numFmtId="170" fontId="0" fillId="5" borderId="0" xfId="0" applyNumberFormat="1" applyFont="1" applyFill="1" applyAlignment="1">
      <alignment horizontal="right" wrapText="1"/>
    </xf>
    <xf numFmtId="0" fontId="2" fillId="5" borderId="0" xfId="0" applyNumberFormat="1" applyFont="1" applyFill="1" applyAlignment="1"/>
    <xf numFmtId="0" fontId="7" fillId="5" borderId="0" xfId="0" applyNumberFormat="1" applyFont="1" applyFill="1" applyAlignment="1">
      <alignment wrapText="1"/>
    </xf>
    <xf numFmtId="0" fontId="8" fillId="5" borderId="0" xfId="0" applyNumberFormat="1" applyFont="1" applyFill="1" applyAlignment="1">
      <alignment wrapText="1"/>
    </xf>
    <xf numFmtId="0" fontId="3" fillId="5" borderId="0" xfId="0" applyNumberFormat="1" applyFont="1" applyFill="1" applyAlignment="1"/>
    <xf numFmtId="0" fontId="5" fillId="5" borderId="0" xfId="0" applyNumberFormat="1" applyFont="1" applyFill="1" applyAlignment="1"/>
    <xf numFmtId="166" fontId="3" fillId="5" borderId="0" xfId="0" applyNumberFormat="1" applyFont="1" applyFill="1" applyAlignment="1"/>
    <xf numFmtId="167" fontId="3" fillId="5" borderId="0" xfId="0" applyNumberFormat="1" applyFont="1" applyFill="1" applyAlignment="1"/>
    <xf numFmtId="2" fontId="3" fillId="5" borderId="0" xfId="0" applyNumberFormat="1" applyFont="1" applyFill="1" applyAlignment="1"/>
    <xf numFmtId="168" fontId="3" fillId="5" borderId="0" xfId="0" applyNumberFormat="1" applyFont="1" applyFill="1" applyAlignment="1"/>
    <xf numFmtId="169" fontId="3" fillId="5" borderId="0" xfId="0" applyNumberFormat="1" applyFont="1" applyFill="1" applyAlignment="1"/>
    <xf numFmtId="164" fontId="2" fillId="5" borderId="0" xfId="0" applyNumberFormat="1" applyFont="1" applyFill="1" applyAlignment="1">
      <alignment horizontal="center"/>
    </xf>
    <xf numFmtId="0" fontId="9" fillId="6" borderId="0" xfId="0" applyNumberFormat="1" applyFont="1" applyFill="1" applyAlignment="1">
      <alignment wrapText="1"/>
    </xf>
    <xf numFmtId="0" fontId="2" fillId="6" borderId="0" xfId="0" applyNumberFormat="1" applyFont="1" applyFill="1" applyAlignment="1"/>
    <xf numFmtId="49" fontId="0" fillId="5" borderId="0" xfId="0" applyNumberFormat="1" applyFill="1" applyAlignment="1"/>
    <xf numFmtId="0" fontId="10" fillId="6" borderId="0" xfId="0" applyNumberFormat="1" applyFont="1" applyFill="1" applyAlignment="1">
      <alignment horizontal="right"/>
    </xf>
    <xf numFmtId="0" fontId="10" fillId="6" borderId="0" xfId="0" applyNumberFormat="1" applyFont="1" applyFill="1" applyAlignment="1"/>
    <xf numFmtId="0" fontId="0" fillId="6" borderId="0" xfId="0" applyNumberFormat="1" applyFont="1" applyFill="1" applyAlignment="1">
      <alignment wrapText="1"/>
    </xf>
    <xf numFmtId="0" fontId="1" fillId="6" borderId="0" xfId="0" applyNumberFormat="1" applyFont="1" applyFill="1" applyAlignment="1">
      <alignment wrapText="1"/>
    </xf>
  </cellXfs>
  <cellStyles count="1">
    <cellStyle name="Normal" xfId="0" builtinId="0"/>
  </cellStyles>
  <dxfs count="2">
    <dxf>
      <font>
        <color indexed="13"/>
      </font>
      <fill>
        <patternFill>
          <bgColor rgb="FFFF000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D9D9D9"/>
      <rgbColor rgb="00FADCB3"/>
      <rgbColor rgb="00DDDDDD"/>
      <rgbColor rgb="00FFFFFF"/>
      <rgbColor rgb="00FFFF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usernames" Target="revisions/userNames.xml"/><Relationship Id="rId4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11.xml"/><Relationship Id="rId34" Type="http://schemas.openxmlformats.org/officeDocument/2006/relationships/revisionLog" Target="revisionLog111.xml"/><Relationship Id="rId33" Type="http://schemas.openxmlformats.org/officeDocument/2006/relationships/revisionLog" Target="revisionLog1111.xml"/><Relationship Id="rId38" Type="http://schemas.openxmlformats.org/officeDocument/2006/relationships/revisionLog" Target="revisionLog12.xml"/><Relationship Id="rId41" Type="http://schemas.openxmlformats.org/officeDocument/2006/relationships/revisionLog" Target="revisionLog1.xml"/><Relationship Id="rId32" Type="http://schemas.openxmlformats.org/officeDocument/2006/relationships/revisionLog" Target="revisionLog11111.xml"/><Relationship Id="rId37" Type="http://schemas.openxmlformats.org/officeDocument/2006/relationships/revisionLog" Target="revisionLog121.xml"/><Relationship Id="rId40" Type="http://schemas.openxmlformats.org/officeDocument/2006/relationships/revisionLog" Target="revisionLog13.xml"/><Relationship Id="rId36" Type="http://schemas.openxmlformats.org/officeDocument/2006/relationships/revisionLog" Target="revisionLog1211.xml"/><Relationship Id="rId31" Type="http://schemas.openxmlformats.org/officeDocument/2006/relationships/revisionLog" Target="revisionLog131.xml"/><Relationship Id="rId35" Type="http://schemas.openxmlformats.org/officeDocument/2006/relationships/revisionLog" Target="revisionLog12111.xml"/></Relationships>
</file>

<file path=xl/revisions/revisionHeaders.xml><?xml version="1.0" encoding="utf-8"?>
<headers xmlns="http://schemas.openxmlformats.org/spreadsheetml/2006/main" xmlns:r="http://schemas.openxmlformats.org/officeDocument/2006/relationships" guid="{462F19EF-8D7E-4AD6-928F-F4125A9C10F8}" diskRevisions="1" revisionId="70" version="32">
  <header guid="{A96B7AB7-954A-4F7D-B5D9-0DBFE3B2B65C}" dateTime="2011-09-16T09:43:14" maxSheetId="4" userName="Ketil Svendsen" r:id="rId31" minRId="52" maxRId="54">
    <sheetIdMap count="3">
      <sheetId val="1"/>
      <sheetId val="2"/>
      <sheetId val="3"/>
    </sheetIdMap>
  </header>
  <header guid="{5A5806CB-3FF3-44B7-9434-2E0DCBE8EC1F}" dateTime="2011-09-19T08:39:03" maxSheetId="4" userName="Ketil Svendsen" r:id="rId32" minRId="55">
    <sheetIdMap count="3">
      <sheetId val="1"/>
      <sheetId val="2"/>
      <sheetId val="3"/>
    </sheetIdMap>
  </header>
  <header guid="{2237B001-1571-4D9F-970B-B5933BD87CC6}" dateTime="2011-09-19T08:43:19" maxSheetId="4" userName="Ketil Svendsen" r:id="rId33" minRId="56" maxRId="59">
    <sheetIdMap count="3">
      <sheetId val="1"/>
      <sheetId val="2"/>
      <sheetId val="3"/>
    </sheetIdMap>
  </header>
  <header guid="{C76B976D-F722-4BCD-B6EB-97E4E1388DBE}" dateTime="2011-09-19T08:47:49" maxSheetId="4" userName="Ketil Svendsen" r:id="rId34" minRId="60">
    <sheetIdMap count="3">
      <sheetId val="1"/>
      <sheetId val="2"/>
      <sheetId val="3"/>
    </sheetIdMap>
  </header>
  <header guid="{04369355-4C01-4BEA-BE8E-4EF96E1E302D}" dateTime="2011-09-19T08:48:46" maxSheetId="4" userName="Ketil Svendsen" r:id="rId35" minRId="61">
    <sheetIdMap count="3">
      <sheetId val="1"/>
      <sheetId val="2"/>
      <sheetId val="3"/>
    </sheetIdMap>
  </header>
  <header guid="{468E7D48-BAA1-436F-8175-7D50A43389DC}" dateTime="2011-09-28T14:42:55" maxSheetId="4" userName="Ketil Svendsen" r:id="rId36" minRId="62">
    <sheetIdMap count="3">
      <sheetId val="1"/>
      <sheetId val="2"/>
      <sheetId val="3"/>
    </sheetIdMap>
  </header>
  <header guid="{14812268-F861-4CFD-89C0-B3BE4B426F99}" dateTime="2011-09-28T14:44:01" maxSheetId="4" userName="Ketil Svendsen" r:id="rId37" minRId="63">
    <sheetIdMap count="3">
      <sheetId val="1"/>
      <sheetId val="2"/>
      <sheetId val="3"/>
    </sheetIdMap>
  </header>
  <header guid="{6C81E583-014A-42A7-A931-D7B52E5138FB}" dateTime="2011-09-30T11:49:58" maxSheetId="4" userName="Ketil Svendsen" r:id="rId38" minRId="64" maxRId="65">
    <sheetIdMap count="3">
      <sheetId val="1"/>
      <sheetId val="2"/>
      <sheetId val="3"/>
    </sheetIdMap>
  </header>
  <header guid="{6F59B699-EB5D-4B9E-BB41-37051BE4E048}" dateTime="2011-09-30T11:50:22" maxSheetId="4" userName="Ketil Svendsen" r:id="rId39" minRId="66">
    <sheetIdMap count="3">
      <sheetId val="1"/>
      <sheetId val="2"/>
      <sheetId val="3"/>
    </sheetIdMap>
  </header>
  <header guid="{5FEBF65F-3DA7-45A1-BAD3-65F1312A39D5}" dateTime="2011-09-30T14:59:25" maxSheetId="4" userName="Ketil Svendsen" r:id="rId40" minRId="67" maxRId="69">
    <sheetIdMap count="3">
      <sheetId val="1"/>
      <sheetId val="2"/>
      <sheetId val="3"/>
    </sheetIdMap>
  </header>
  <header guid="{462F19EF-8D7E-4AD6-928F-F4125A9C10F8}" dateTime="2011-09-30T15:06:53" maxSheetId="4" userName="Ketil Svendsen" r:id="rId41" minRId="70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70" sId="1" numFmtId="4">
    <oc r="C20">
      <v>30</v>
    </oc>
    <nc r="C20"/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66" sId="1" numFmtId="4">
    <nc r="C20">
      <v>30</v>
    </nc>
  </rcc>
  <rcv guid="{B73A646F-A377-4052-A78C-343A6A6C4F5A}" action="delete"/>
  <rcv guid="{B73A646F-A377-4052-A78C-343A6A6C4F5A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fmt sheetId="1" sqref="K21" start="0" length="0">
    <dxf>
      <numFmt numFmtId="30" formatCode="@"/>
      <alignment wrapText="0" readingOrder="0"/>
    </dxf>
  </rfmt>
  <rcc rId="60" sId="1">
    <nc r="K21" t="inlineStr">
      <is>
        <t>Bøker gir ikke MVA</t>
      </is>
    </nc>
  </rcc>
</revisions>
</file>

<file path=xl/revisions/revisionLog1111.xml><?xml version="1.0" encoding="utf-8"?>
<revisions xmlns="http://schemas.openxmlformats.org/spreadsheetml/2006/main" xmlns:r="http://schemas.openxmlformats.org/officeDocument/2006/relationships">
  <rcc rId="56" sId="1">
    <oc r="C23">
      <f>IF((C19&gt;=199),"300","0")</f>
    </oc>
    <nc r="C23">
      <f>IF((C19&gt;=199),"110","0")</f>
    </nc>
  </rcc>
  <rcc rId="57" sId="1">
    <oc r="F23">
      <f>IF((F19&gt;=199),"300","0")</f>
    </oc>
    <nc r="F23">
      <f>IF((F19&gt;=199),"110","0")</f>
    </nc>
  </rcc>
  <rcc rId="58" sId="1">
    <oc r="I23">
      <f>IF((I19&gt;=199),"300","0")</f>
    </oc>
    <nc r="I23">
      <f>IF((I19&gt;=199),"110","0")</f>
    </nc>
  </rcc>
  <rcc rId="59" sId="1" numFmtId="4">
    <oc r="C4">
      <v>0</v>
    </oc>
    <nc r="C4"/>
  </rcc>
</revisions>
</file>

<file path=xl/revisions/revisionLog11111.xml><?xml version="1.0" encoding="utf-8"?>
<revisions xmlns="http://schemas.openxmlformats.org/spreadsheetml/2006/main" xmlns:r="http://schemas.openxmlformats.org/officeDocument/2006/relationships">
  <rcc rId="55" sId="1" xfDxf="1" dxf="1">
    <nc r="B63" t="inlineStr">
      <is>
        <t>http://www.dinside.no/512042/importkalkulatoren</t>
      </is>
    </nc>
  </rcc>
</revisions>
</file>

<file path=xl/revisions/revisionLog12.xml><?xml version="1.0" encoding="utf-8"?>
<revisions xmlns="http://schemas.openxmlformats.org/spreadsheetml/2006/main" xmlns:r="http://schemas.openxmlformats.org/officeDocument/2006/relationships">
  <rcc rId="64" sId="1" numFmtId="4">
    <oc r="C4">
      <v>0</v>
    </oc>
    <nc r="C4">
      <v>250</v>
    </nc>
  </rcc>
  <rcc rId="65" sId="1" numFmtId="11">
    <oc r="C26">
      <v>5.66</v>
    </oc>
    <nc r="C26">
      <v>5.74</v>
    </nc>
  </rcc>
  <rcv guid="{B73A646F-A377-4052-A78C-343A6A6C4F5A}" action="delete"/>
  <rcv guid="{B73A646F-A377-4052-A78C-343A6A6C4F5A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63" sId="1" numFmtId="4">
    <oc r="C4">
      <v>8.7799999999999994</v>
    </oc>
    <nc r="C4">
      <v>0</v>
    </nc>
  </rcc>
</revisions>
</file>

<file path=xl/revisions/revisionLog1211.xml><?xml version="1.0" encoding="utf-8"?>
<revisions xmlns="http://schemas.openxmlformats.org/spreadsheetml/2006/main" xmlns:r="http://schemas.openxmlformats.org/officeDocument/2006/relationships">
  <rcc rId="62" sId="1" numFmtId="4">
    <oc r="C4">
      <v>0</v>
    </oc>
    <nc r="C4">
      <v>8.7799999999999994</v>
    </nc>
  </rcc>
</revisions>
</file>

<file path=xl/revisions/revisionLog12111.xml><?xml version="1.0" encoding="utf-8"?>
<revisions xmlns="http://schemas.openxmlformats.org/spreadsheetml/2006/main" xmlns:r="http://schemas.openxmlformats.org/officeDocument/2006/relationships">
  <rcc rId="61" sId="1" numFmtId="4">
    <nc r="C4">
      <v>0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>
  <rcc rId="67" sId="1" numFmtId="4">
    <oc r="C4">
      <v>250</v>
    </oc>
    <nc r="C4">
      <v>0</v>
    </nc>
  </rcc>
  <rcc rId="68" sId="1" numFmtId="11">
    <oc r="F26">
      <v>7.73</v>
    </oc>
    <nc r="F26">
      <v>7.79</v>
    </nc>
  </rcc>
  <rcc rId="69" sId="1" numFmtId="11">
    <oc r="I26">
      <v>8.9499999999999993</v>
    </oc>
    <nc r="I26">
      <v>8.9600000000000009</v>
    </nc>
  </rcc>
</revisions>
</file>

<file path=xl/revisions/revisionLog131.xml><?xml version="1.0" encoding="utf-8"?>
<revisions xmlns="http://schemas.openxmlformats.org/spreadsheetml/2006/main" xmlns:r="http://schemas.openxmlformats.org/officeDocument/2006/relationships">
  <rcc rId="52" sId="1" numFmtId="11">
    <oc r="C26">
      <v>5.49</v>
    </oc>
    <nc r="C26">
      <v>5.66</v>
    </nc>
  </rcc>
  <rcc rId="53" sId="1" numFmtId="11">
    <oc r="F26">
      <v>7.83</v>
    </oc>
    <nc r="F26">
      <v>7.73</v>
    </nc>
  </rcc>
  <rcc rId="54" sId="1" numFmtId="11">
    <oc r="I26">
      <v>8.9700000000000006</v>
    </oc>
    <nc r="I26">
      <v>8.9499999999999993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zoomScaleNormal="100" workbookViewId="0">
      <selection activeCell="C4" sqref="C4"/>
    </sheetView>
  </sheetViews>
  <sheetFormatPr baseColWidth="10" defaultColWidth="11.42578125" defaultRowHeight="15" customHeight="1"/>
  <cols>
    <col min="1" max="1" width="5" customWidth="1"/>
    <col min="2" max="2" width="19.28515625" customWidth="1"/>
    <col min="3" max="3" width="15.85546875" customWidth="1"/>
    <col min="4" max="4" width="4.85546875" customWidth="1"/>
    <col min="5" max="5" width="19.28515625" customWidth="1"/>
    <col min="6" max="6" width="15.28515625" customWidth="1"/>
    <col min="7" max="7" width="4.5703125" customWidth="1"/>
    <col min="8" max="8" width="19.28515625" customWidth="1"/>
    <col min="9" max="9" width="15.7109375" customWidth="1"/>
    <col min="10" max="10" width="4.28515625" customWidth="1"/>
    <col min="11" max="11" width="16.140625" customWidth="1"/>
    <col min="12" max="12" width="24" customWidth="1"/>
  </cols>
  <sheetData>
    <row r="1" spans="1:12" ht="1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23.25">
      <c r="A2" s="28"/>
      <c r="B2" s="29" t="s">
        <v>9</v>
      </c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15" customHeight="1">
      <c r="A3" s="9"/>
      <c r="B3" s="12" t="s">
        <v>10</v>
      </c>
      <c r="C3" s="15" t="s">
        <v>2</v>
      </c>
      <c r="D3" s="9"/>
      <c r="E3" s="12" t="s">
        <v>10</v>
      </c>
      <c r="F3" s="15" t="s">
        <v>0</v>
      </c>
      <c r="G3" s="9"/>
      <c r="H3" s="12" t="s">
        <v>10</v>
      </c>
      <c r="I3" s="15" t="s">
        <v>8</v>
      </c>
      <c r="J3" s="9"/>
      <c r="K3" s="9"/>
      <c r="L3" s="9"/>
    </row>
    <row r="4" spans="1:12" ht="15" customHeight="1">
      <c r="A4" s="9"/>
      <c r="B4" s="1"/>
      <c r="C4" s="5">
        <v>0</v>
      </c>
      <c r="D4" s="9"/>
      <c r="E4" s="1"/>
      <c r="F4" s="2">
        <v>0</v>
      </c>
      <c r="G4" s="9"/>
      <c r="H4" s="1"/>
      <c r="I4" s="2">
        <v>0</v>
      </c>
      <c r="J4" s="9"/>
      <c r="K4" s="16" t="str">
        <f>HYPERLINK("http://www.focalprice.com/","Focalprice")</f>
        <v>Focalprice</v>
      </c>
      <c r="L4" s="9"/>
    </row>
    <row r="5" spans="1:12" ht="15" customHeight="1">
      <c r="A5" s="9"/>
      <c r="B5" s="3"/>
      <c r="C5" s="5"/>
      <c r="D5" s="9"/>
      <c r="E5" s="3"/>
      <c r="F5" s="2"/>
      <c r="G5" s="9"/>
      <c r="H5" s="3"/>
      <c r="I5" s="2"/>
      <c r="J5" s="9"/>
      <c r="K5" s="16" t="str">
        <f>HYPERLINK("http://www.dealextreme.com/","Dealextreme")</f>
        <v>Dealextreme</v>
      </c>
      <c r="L5" s="9"/>
    </row>
    <row r="6" spans="1:12" ht="15" customHeight="1">
      <c r="A6" s="9"/>
      <c r="B6" s="3"/>
      <c r="C6" s="5"/>
      <c r="D6" s="9"/>
      <c r="E6" s="3"/>
      <c r="F6" s="2"/>
      <c r="G6" s="9"/>
      <c r="H6" s="3"/>
      <c r="I6" s="2"/>
      <c r="J6" s="9"/>
      <c r="K6" s="16" t="str">
        <f>HYPERLINK("http://www.ebay.com/","Ebay")</f>
        <v>Ebay</v>
      </c>
      <c r="L6" s="9"/>
    </row>
    <row r="7" spans="1:12" ht="15" customHeight="1">
      <c r="A7" s="9"/>
      <c r="B7" s="3"/>
      <c r="C7" s="5"/>
      <c r="D7" s="9"/>
      <c r="E7" s="3"/>
      <c r="F7" s="2"/>
      <c r="G7" s="9"/>
      <c r="H7" s="3"/>
      <c r="I7" s="2"/>
      <c r="J7" s="9"/>
      <c r="K7" s="16" t="str">
        <f>HYPERLINK("http://www.amazon.co.uk/","Amazon UK")</f>
        <v>Amazon UK</v>
      </c>
      <c r="L7" s="12"/>
    </row>
    <row r="8" spans="1:12" ht="15" customHeight="1">
      <c r="A8" s="9"/>
      <c r="B8" s="3"/>
      <c r="C8" s="5"/>
      <c r="D8" s="9"/>
      <c r="E8" s="3"/>
      <c r="F8" s="2"/>
      <c r="G8" s="9"/>
      <c r="H8" s="3"/>
      <c r="I8" s="2"/>
      <c r="J8" s="9"/>
      <c r="K8" s="16" t="str">
        <f>HYPERLINK("http://www.amazon.com/","Amazon US")</f>
        <v>Amazon US</v>
      </c>
      <c r="L8" s="12"/>
    </row>
    <row r="9" spans="1:12" ht="15" customHeight="1">
      <c r="A9" s="9"/>
      <c r="B9" s="3"/>
      <c r="C9" s="5"/>
      <c r="D9" s="9"/>
      <c r="E9" s="3"/>
      <c r="F9" s="2"/>
      <c r="G9" s="9"/>
      <c r="H9" s="3"/>
      <c r="I9" s="2"/>
      <c r="J9" s="9"/>
      <c r="K9" s="16" t="str">
        <f>HYPERLINK("Kaidomain.com","Kaidomain")</f>
        <v>Kaidomain</v>
      </c>
      <c r="L9" s="9"/>
    </row>
    <row r="10" spans="1:12" ht="15" customHeight="1">
      <c r="A10" s="9"/>
      <c r="B10" s="3"/>
      <c r="C10" s="5"/>
      <c r="D10" s="9"/>
      <c r="E10" s="3"/>
      <c r="F10" s="2"/>
      <c r="G10" s="9"/>
      <c r="H10" s="3"/>
      <c r="I10" s="2"/>
      <c r="J10" s="9"/>
      <c r="K10" s="16" t="str">
        <f>HYPERLINK("http://www.play.com/","Play")</f>
        <v>Play</v>
      </c>
      <c r="L10" s="12" t="s">
        <v>1</v>
      </c>
    </row>
    <row r="11" spans="1:12" ht="15" customHeight="1">
      <c r="A11" s="9"/>
      <c r="B11" s="3"/>
      <c r="C11" s="5"/>
      <c r="D11" s="9"/>
      <c r="E11" s="3"/>
      <c r="F11" s="2"/>
      <c r="G11" s="9"/>
      <c r="H11" s="3"/>
      <c r="I11" s="2"/>
      <c r="J11" s="9"/>
      <c r="K11" s="16"/>
      <c r="L11" s="12"/>
    </row>
    <row r="12" spans="1:12" ht="15" customHeight="1">
      <c r="A12" s="9"/>
      <c r="B12" s="3"/>
      <c r="C12" s="5"/>
      <c r="D12" s="9"/>
      <c r="E12" s="3"/>
      <c r="F12" s="2"/>
      <c r="G12" s="9"/>
      <c r="H12" s="3"/>
      <c r="I12" s="2"/>
      <c r="J12" s="9"/>
      <c r="K12" s="16"/>
      <c r="L12" s="12"/>
    </row>
    <row r="13" spans="1:12" ht="15" customHeight="1">
      <c r="A13" s="9"/>
      <c r="B13" s="3"/>
      <c r="C13" s="5"/>
      <c r="D13" s="9"/>
      <c r="E13" s="3"/>
      <c r="F13" s="2"/>
      <c r="G13" s="9"/>
      <c r="H13" s="3"/>
      <c r="I13" s="2"/>
      <c r="J13" s="9"/>
      <c r="K13" s="25" t="s">
        <v>12</v>
      </c>
      <c r="L13" s="9"/>
    </row>
    <row r="14" spans="1:12" ht="15" customHeight="1">
      <c r="A14" s="9"/>
      <c r="B14" s="3"/>
      <c r="C14" s="5"/>
      <c r="D14" s="9"/>
      <c r="E14" s="3"/>
      <c r="F14" s="2"/>
      <c r="G14" s="9"/>
      <c r="H14" s="3"/>
      <c r="I14" s="2"/>
      <c r="J14" s="9"/>
      <c r="K14" s="25" t="s">
        <v>13</v>
      </c>
      <c r="L14" s="9"/>
    </row>
    <row r="15" spans="1:12" ht="15" customHeight="1">
      <c r="A15" s="9"/>
      <c r="B15" s="3"/>
      <c r="C15" s="5"/>
      <c r="D15" s="9"/>
      <c r="E15" s="3"/>
      <c r="F15" s="2"/>
      <c r="G15" s="9"/>
      <c r="H15" s="3"/>
      <c r="I15" s="2"/>
      <c r="J15" s="9"/>
      <c r="K15" s="25" t="s">
        <v>14</v>
      </c>
      <c r="L15" s="9"/>
    </row>
    <row r="16" spans="1:12" ht="15" customHeight="1">
      <c r="A16" s="9"/>
      <c r="B16" s="3"/>
      <c r="C16" s="5"/>
      <c r="D16" s="9"/>
      <c r="E16" s="3"/>
      <c r="F16" s="2"/>
      <c r="G16" s="9"/>
      <c r="H16" s="3"/>
      <c r="I16" s="2"/>
      <c r="J16" s="9"/>
      <c r="K16" s="25" t="s">
        <v>15</v>
      </c>
      <c r="L16" s="9"/>
    </row>
    <row r="17" spans="1:12" ht="15" customHeight="1">
      <c r="A17" s="9"/>
      <c r="B17" s="3"/>
      <c r="C17" s="5"/>
      <c r="D17" s="9"/>
      <c r="E17" s="3"/>
      <c r="F17" s="2"/>
      <c r="G17" s="9"/>
      <c r="H17" s="3"/>
      <c r="I17" s="2"/>
      <c r="J17" s="9"/>
      <c r="K17" s="25" t="s">
        <v>16</v>
      </c>
      <c r="L17" s="9"/>
    </row>
    <row r="18" spans="1:12" ht="15" customHeight="1">
      <c r="A18" s="9"/>
      <c r="B18" s="3"/>
      <c r="C18" s="5"/>
      <c r="D18" s="9"/>
      <c r="E18" s="3"/>
      <c r="F18" s="2"/>
      <c r="G18" s="9"/>
      <c r="H18" s="3"/>
      <c r="I18" s="2"/>
      <c r="J18" s="9"/>
      <c r="K18" s="25" t="s">
        <v>17</v>
      </c>
      <c r="L18" s="9"/>
    </row>
    <row r="19" spans="1:12" ht="15" customHeight="1">
      <c r="A19" s="9"/>
      <c r="B19" s="9" t="s">
        <v>3</v>
      </c>
      <c r="C19" s="6">
        <f>SUM(C4:C18)*C26</f>
        <v>0</v>
      </c>
      <c r="D19" s="9"/>
      <c r="E19" s="9" t="s">
        <v>3</v>
      </c>
      <c r="F19" s="6">
        <f>SUM(F4:F18)*F26</f>
        <v>0</v>
      </c>
      <c r="G19" s="9"/>
      <c r="H19" s="9" t="s">
        <v>3</v>
      </c>
      <c r="I19" s="6">
        <f>SUM(I4:I18)*I26</f>
        <v>0</v>
      </c>
      <c r="J19" s="9"/>
      <c r="K19" s="9"/>
      <c r="L19" s="9"/>
    </row>
    <row r="20" spans="1:12" ht="14.25">
      <c r="A20" s="9"/>
      <c r="B20" s="9" t="s">
        <v>7</v>
      </c>
      <c r="C20" s="5"/>
      <c r="D20" s="9"/>
      <c r="E20" s="9" t="s">
        <v>4</v>
      </c>
      <c r="F20" s="5"/>
      <c r="G20" s="9"/>
      <c r="H20" s="9" t="s">
        <v>5</v>
      </c>
      <c r="I20" s="5"/>
      <c r="J20" s="9"/>
      <c r="K20" s="9"/>
      <c r="L20" s="9"/>
    </row>
    <row r="21" spans="1:12" ht="15" customHeight="1">
      <c r="A21" s="9"/>
      <c r="B21" s="9" t="str">
        <f>IF((C19&gt;=199),"Bamsemoms","")</f>
        <v/>
      </c>
      <c r="C21" s="10" t="str">
        <f>IF((C19&gt;199),(((C19+C20)/100)*25),"0")</f>
        <v>0</v>
      </c>
      <c r="D21" s="9"/>
      <c r="E21" s="9" t="str">
        <f>IF((F19&gt;=199),"Bamsemoms","")</f>
        <v/>
      </c>
      <c r="F21" s="10" t="str">
        <f>IF((F19&gt;199),(((F19+F20)/100)*25),"0")</f>
        <v>0</v>
      </c>
      <c r="G21" s="9"/>
      <c r="H21" s="9" t="str">
        <f>IF((I19&gt;=199),"Bamsemoms","")</f>
        <v/>
      </c>
      <c r="I21" s="10" t="str">
        <f>IF((I19&gt;199),(((I19+I20)/100)*25),"0")</f>
        <v>0</v>
      </c>
      <c r="J21" s="9"/>
      <c r="K21" s="25" t="s">
        <v>20</v>
      </c>
      <c r="L21" s="9"/>
    </row>
    <row r="22" spans="1:12" ht="15" customHeight="1">
      <c r="A22" s="9"/>
      <c r="B22" s="16" t="str">
        <f>HYPERLINK("http://toll.no/templates_TAD/ImportCalc.aspx?id=153564&amp;epslanguage=no","Toll i NOK inn her:")</f>
        <v>Toll i NOK inn her:</v>
      </c>
      <c r="C22" s="7"/>
      <c r="D22" s="9"/>
      <c r="E22" s="16" t="str">
        <f>HYPERLINK("http://toll.no/templates_TAD/ImportCalc.aspx?id=153564&amp;epslanguage=no","Toll i NOK inn her:")</f>
        <v>Toll i NOK inn her:</v>
      </c>
      <c r="F22" s="7"/>
      <c r="G22" s="9"/>
      <c r="H22" s="16" t="str">
        <f>HYPERLINK("http://toll.no/templates_TAD/ImportCalc.aspx?id=153564&amp;epslanguage=no","Toll i NOK inn her:")</f>
        <v>Toll i NOK inn her:</v>
      </c>
      <c r="I22" s="7"/>
      <c r="J22" s="24" t="s">
        <v>11</v>
      </c>
      <c r="K22" s="27" t="str">
        <f>HYPERLINK("http://toll.no/templates_TAD/Article.aspx?id=72206&amp;epslanguage=NO","Fortoll selv! Klær og mat gir toll")</f>
        <v>Fortoll selv! Klær og mat gir toll</v>
      </c>
      <c r="L22" s="23"/>
    </row>
    <row r="23" spans="1:12" ht="15" customHeight="1">
      <c r="A23" s="9"/>
      <c r="B23" s="9" t="str">
        <f>IF((C19&gt;=199),"Håndteringsgebyr, ca","")</f>
        <v/>
      </c>
      <c r="C23" s="11" t="str">
        <f>IF((C19&gt;=199),"110","0")</f>
        <v>0</v>
      </c>
      <c r="D23" s="9"/>
      <c r="E23" s="9" t="str">
        <f>IF((F19&gt;=199),"Håndteringsgebyr, ca","")</f>
        <v/>
      </c>
      <c r="F23" s="11" t="str">
        <f>IF((F19&gt;=199),"110","0")</f>
        <v>0</v>
      </c>
      <c r="G23" s="9"/>
      <c r="H23" s="9" t="str">
        <f>IF((I19&gt;=199),"Håndteringsgebyr, ca","")</f>
        <v/>
      </c>
      <c r="I23" s="11" t="str">
        <f>IF((I19&gt;=199),"110","0")</f>
        <v>0</v>
      </c>
      <c r="J23" s="13"/>
      <c r="K23" s="13"/>
      <c r="L23" s="13"/>
    </row>
    <row r="24" spans="1:12" ht="12.75">
      <c r="A24" s="13"/>
      <c r="B24" s="13" t="s">
        <v>6</v>
      </c>
      <c r="C24" s="8">
        <f>IF(C22&gt;0,SUM(C19+C20+C22+C23),SUM(((C19+(C20*C26))+C21)+C23))</f>
        <v>0</v>
      </c>
      <c r="D24" s="13"/>
      <c r="E24" s="13" t="s">
        <v>6</v>
      </c>
      <c r="F24" s="8">
        <f>IF(F22&gt;0,SUM(F19+F20+F22+F23),SUM(((F19+(F20*F26))+F21)+F23))</f>
        <v>0</v>
      </c>
      <c r="G24" s="13"/>
      <c r="H24" s="13" t="s">
        <v>6</v>
      </c>
      <c r="I24" s="8">
        <f>IF(I22&gt;0,SUM(I19+I20+I22+I23),SUM(((I19+(I20*I26))+I21)+I23))</f>
        <v>0</v>
      </c>
      <c r="J24" s="13"/>
      <c r="K24" s="13"/>
      <c r="L24" s="13"/>
    </row>
    <row r="25" spans="1:12" ht="15" customHeight="1">
      <c r="A25" s="9"/>
      <c r="B25" s="9"/>
      <c r="C25" s="4"/>
      <c r="D25" s="9"/>
      <c r="E25" s="9"/>
      <c r="F25" s="4"/>
      <c r="G25" s="9"/>
      <c r="H25" s="9"/>
      <c r="I25" s="4"/>
      <c r="J25" s="9"/>
      <c r="K25" s="9"/>
      <c r="L25" s="9"/>
    </row>
    <row r="26" spans="1:12" ht="15" customHeight="1">
      <c r="A26" s="9"/>
      <c r="B26" s="26" t="str">
        <f>HYPERLINK("http://toll.no/templates_TAD/Tolltariffen/TvinnHistoricExchangeRates.aspx?id=61904&amp;valutakode=usd&amp;epslanguage=no","1USD=NOK")</f>
        <v>1USD=NOK</v>
      </c>
      <c r="C26" s="22">
        <v>5.74</v>
      </c>
      <c r="D26" s="9"/>
      <c r="E26" s="26" t="str">
        <f>HYPERLINK("http://toll.no/templates_TAD/Tolltariffen/TvinnHistoricExchangeRates.aspx?id=61904&amp;valutakode=eur&amp;epslanguage=no","1EUR=NOK")</f>
        <v>1EUR=NOK</v>
      </c>
      <c r="F26" s="22">
        <v>7.79</v>
      </c>
      <c r="G26" s="9"/>
      <c r="H26" s="26" t="str">
        <f>HYPERLINK("http://toll.no/templates_TAD/Tolltariffen/TvinnHistoricExchangeRates.aspx?id=61904&amp;valutakode=gbp&amp;epslanguage=no","1GBP=NOK")</f>
        <v>1GBP=NOK</v>
      </c>
      <c r="I26" s="22">
        <v>8.9600000000000009</v>
      </c>
      <c r="J26" s="24" t="s">
        <v>11</v>
      </c>
      <c r="K26" s="27" t="str">
        <f>HYPERLINK("http://toll.no/templates_TAD/Tolltariffen/TvinnExchangeRates.aspx?id=98&amp;epslanguage=NO","Klikk på lenkene for riktig valutakurs")</f>
        <v>Klikk på lenkene for riktig valutakurs</v>
      </c>
      <c r="L26" s="23"/>
    </row>
    <row r="27" spans="1:12" ht="15" customHeight="1">
      <c r="A27" s="14"/>
      <c r="B27" s="17">
        <f>IF((C19&gt;199),(C19-200),(200-C19))</f>
        <v>200</v>
      </c>
      <c r="C27" s="15" t="str">
        <f>IF((C19&gt;=199),"OVER NOK 200","under 200")</f>
        <v>under 200</v>
      </c>
      <c r="D27" s="14"/>
      <c r="E27" s="17">
        <f>IF((F19&gt;199),(F19-200),(200-F19))</f>
        <v>200</v>
      </c>
      <c r="F27" s="15" t="str">
        <f>IF((F19&gt;=199),"OVER NOK 200","under 200")</f>
        <v>under 200</v>
      </c>
      <c r="G27" s="14"/>
      <c r="H27" s="17">
        <f>IF((I19&gt;199),(I19-200),(200-I19))</f>
        <v>200</v>
      </c>
      <c r="I27" s="15" t="str">
        <f>IF((I19&gt;=199),"OVER NOK 200","under 200")</f>
        <v>under 200</v>
      </c>
      <c r="J27" s="14"/>
      <c r="K27" s="9"/>
      <c r="L27" s="9"/>
    </row>
    <row r="28" spans="1:12" ht="15" customHeight="1">
      <c r="A28" s="9"/>
      <c r="B28" s="18">
        <f>IF((C19&gt;199),((C19-200)/C26),((200-C19)/C26))</f>
        <v>34.843205574912893</v>
      </c>
      <c r="C28" s="15" t="str">
        <f>IF((C19&gt;=199),"OVER i USD","under i USD")</f>
        <v>under i USD</v>
      </c>
      <c r="D28" s="9"/>
      <c r="E28" s="20">
        <f>IF((F19&gt;199),((F19-200)/F26),((200-F19)/F26))</f>
        <v>25.673940949935815</v>
      </c>
      <c r="F28" s="15" t="str">
        <f>IF((F19&gt;=199),"OVER i EUR","under i EUR")</f>
        <v>under i EUR</v>
      </c>
      <c r="G28" s="9"/>
      <c r="H28" s="21">
        <f>IF((I19&gt;199),((I19-200)/I26),((200-I19)/I26))</f>
        <v>22.321428571428569</v>
      </c>
      <c r="I28" s="15" t="str">
        <f>IF((I19&gt;=199),"OVER i GBP","under i GBP")</f>
        <v>under i GBP</v>
      </c>
      <c r="J28" s="9"/>
      <c r="K28" s="9"/>
      <c r="L28" s="25" t="s">
        <v>18</v>
      </c>
    </row>
    <row r="29" spans="1:12" ht="15" customHeight="1">
      <c r="A29" s="9"/>
      <c r="B29" s="19"/>
      <c r="C29" s="15"/>
      <c r="D29" s="9"/>
      <c r="E29" s="19"/>
      <c r="F29" s="15"/>
      <c r="G29" s="9"/>
      <c r="H29" s="19"/>
      <c r="I29" s="15"/>
      <c r="J29" s="9"/>
      <c r="K29" s="9"/>
      <c r="L29" s="25"/>
    </row>
    <row r="63" spans="2:2" ht="15" customHeight="1">
      <c r="B63" t="s">
        <v>19</v>
      </c>
    </row>
  </sheetData>
  <customSheetViews>
    <customSheetView guid="{B73A646F-A377-4052-A78C-343A6A6C4F5A}">
      <selection activeCell="C21" sqref="C21"/>
      <pageMargins left="0.78740157499999996" right="0.78740157499999996" top="0.984251969" bottom="0.984251969" header="0.5" footer="0.5"/>
      <pageSetup paperSize="9" orientation="portrait" horizontalDpi="300" verticalDpi="300"/>
      <headerFooter alignWithMargins="0"/>
    </customSheetView>
  </customSheetViews>
  <conditionalFormatting sqref="C23 C21 F23 F21 I23 I21">
    <cfRule type="containsBlanks" dxfId="1" priority="1">
      <formula>LEN(TRIM(C21))=0</formula>
    </cfRule>
  </conditionalFormatting>
  <conditionalFormatting sqref="I27 F27 C27">
    <cfRule type="containsText" dxfId="0" priority="1" operator="containsText" text="OVER">
      <formula>NOT(ISERROR(SEARCH("OVER",C27)))</formula>
    </cfRule>
  </conditionalFormatting>
  <pageMargins left="0.78740157499999996" right="0.78740157499999996" top="0.984251969" bottom="0.984251969" header="0.5" footer="0.5"/>
  <pageSetup paperSize="9" orientation="portrait" horizontalDpi="300" verticalDpi="300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baseColWidth="10" defaultColWidth="11.42578125" defaultRowHeight="15" customHeight="1"/>
  <cols>
    <col min="1" max="6" width="11.42578125" customWidth="1"/>
  </cols>
  <sheetData/>
  <customSheetViews>
    <customSheetView guid="{B73A646F-A377-4052-A78C-343A6A6C4F5A}">
      <pageMargins left="0.78740157499999996" right="0.78740157499999996" top="0.984251969" bottom="0.984251969" header="0.5" footer="0.5"/>
      <pageSetup paperSize="9" orientation="portrait" horizontalDpi="300" verticalDpi="300"/>
      <headerFooter alignWithMargins="0"/>
    </customSheetView>
  </customSheetViews>
  <pageMargins left="0.78740157499999996" right="0.78740157499999996" top="0.984251969" bottom="0.984251969" header="0.5" footer="0.5"/>
  <pageSetup paperSize="9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baseColWidth="10" defaultColWidth="11.42578125" defaultRowHeight="15" customHeight="1"/>
  <cols>
    <col min="1" max="6" width="11.42578125" customWidth="1"/>
  </cols>
  <sheetData/>
  <customSheetViews>
    <customSheetView guid="{B73A646F-A377-4052-A78C-343A6A6C4F5A}">
      <pageMargins left="0.78740157499999996" right="0.78740157499999996" top="0.984251969" bottom="0.984251969" header="0.5" footer="0.5"/>
      <pageSetup paperSize="9" orientation="portrait" horizontalDpi="300" verticalDpi="300"/>
      <headerFooter alignWithMargins="0"/>
    </customSheetView>
  </customSheetViews>
  <pageMargins left="0.78740157499999996" right="0.78740157499999996" top="0.984251969" bottom="0.984251969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Ketil Svendsen</cp:lastModifiedBy>
  <dcterms:created xsi:type="dcterms:W3CDTF">2011-05-10T09:03:40Z</dcterms:created>
  <dcterms:modified xsi:type="dcterms:W3CDTF">2011-10-03T11:30:00Z</dcterms:modified>
</cp:coreProperties>
</file>